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10\Desktop\"/>
    </mc:Choice>
  </mc:AlternateContent>
  <bookViews>
    <workbookView xWindow="0" yWindow="0" windowWidth="28800" windowHeight="11580"/>
  </bookViews>
  <sheets>
    <sheet name="Foglio1" sheetId="1" r:id="rId1"/>
  </sheets>
  <calcPr calcId="162913"/>
  <extLst>
    <ext uri="GoogleSheetsCustomDataVersion2">
      <go:sheetsCustomData xmlns:go="http://customooxmlschemas.google.com/" r:id="rId5" roundtripDataChecksum="Om8nAlPIgWV5UYTcsMkWiOudUhmmQ1/M9QKOW3OkyPU="/>
    </ext>
  </extLst>
</workbook>
</file>

<file path=xl/calcChain.xml><?xml version="1.0" encoding="utf-8"?>
<calcChain xmlns="http://schemas.openxmlformats.org/spreadsheetml/2006/main">
  <c r="A33" i="1" l="1"/>
  <c r="F33" i="1" s="1"/>
  <c r="A32" i="1"/>
  <c r="A34" i="1" s="1"/>
  <c r="A22" i="1"/>
  <c r="F22" i="1" s="1"/>
  <c r="A21" i="1"/>
  <c r="F21" i="1" s="1"/>
  <c r="A20" i="1"/>
  <c r="F20" i="1" s="1"/>
  <c r="A19" i="1"/>
  <c r="F19" i="1" s="1"/>
  <c r="A18" i="1"/>
  <c r="F18" i="1" s="1"/>
  <c r="A17" i="1"/>
  <c r="D17" i="1" s="1"/>
  <c r="A16" i="1"/>
  <c r="F16" i="1" s="1"/>
  <c r="A15" i="1"/>
  <c r="D16" i="1" l="1"/>
  <c r="D22" i="1"/>
  <c r="A23" i="1"/>
  <c r="F17" i="1"/>
  <c r="D15" i="1"/>
  <c r="F15" i="1"/>
  <c r="D18" i="1"/>
  <c r="D21" i="1"/>
  <c r="D33" i="1"/>
  <c r="D20" i="1"/>
  <c r="D32" i="1"/>
  <c r="D36" i="1" s="1"/>
  <c r="D19" i="1"/>
  <c r="F32" i="1"/>
  <c r="F36" i="1" s="1"/>
  <c r="F25" i="1" l="1"/>
  <c r="F38" i="1" s="1"/>
  <c r="F41" i="1" s="1"/>
  <c r="D25" i="1"/>
  <c r="D38" i="1" s="1"/>
  <c r="D41" i="1" s="1"/>
  <c r="D45" i="1" l="1"/>
  <c r="F45" i="1"/>
  <c r="F46" i="1" l="1"/>
  <c r="F47" i="1" s="1"/>
  <c r="E45" i="1"/>
  <c r="D46" i="1"/>
  <c r="D47" i="1"/>
  <c r="E46" i="1" l="1"/>
  <c r="E47" i="1" s="1"/>
</calcChain>
</file>

<file path=xl/comments1.xml><?xml version="1.0" encoding="utf-8"?>
<comments xmlns="http://schemas.openxmlformats.org/spreadsheetml/2006/main">
  <authors>
    <author/>
  </authors>
  <commentList>
    <comment ref="B46" authorId="0" shapeId="0">
      <text>
        <r>
          <rPr>
            <sz val="11"/>
            <color rgb="FF000000"/>
            <rFont val="Calibri"/>
            <scheme val="minor"/>
          </rPr>
          <t>======
ID#AAAA_Sd2vx4
    (2023-11-02 16:53:45)
Inserire percentuale di riduzione da applicare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oBwzJsHtiwXnVexgH1OtMzcn8qQ=="/>
    </ext>
  </extLst>
</comments>
</file>

<file path=xl/sharedStrings.xml><?xml version="1.0" encoding="utf-8"?>
<sst xmlns="http://schemas.openxmlformats.org/spreadsheetml/2006/main" count="34" uniqueCount="30">
  <si>
    <t>TRIBUNALE CIVILE E PENALE DI</t>
  </si>
  <si>
    <t>AVEZZANO</t>
  </si>
  <si>
    <t xml:space="preserve">Composizione della crisi da sovraindebitamento: </t>
  </si>
  <si>
    <t>Organismo di Composizione della Crisi:</t>
  </si>
  <si>
    <t>AVVOCATI AVEZZANO</t>
  </si>
  <si>
    <t>Calcolo Compenso OCC</t>
  </si>
  <si>
    <t>Determinazione degli onorari in base al DM 24.09.2014 n. 202 e D.M. 25.01.2012, n. 30</t>
  </si>
  <si>
    <t>Compenso sull'ammontare dell'attivo realizzato</t>
  </si>
  <si>
    <t>Ammontare dell'attivo realizzato</t>
  </si>
  <si>
    <t xml:space="preserve"> </t>
  </si>
  <si>
    <t>Attivo realizzato</t>
  </si>
  <si>
    <t>Compenso minimo</t>
  </si>
  <si>
    <t>Compenso massimo</t>
  </si>
  <si>
    <t>Totale attivo</t>
  </si>
  <si>
    <t>Totale (1)</t>
  </si>
  <si>
    <t>Compenso sull'ammontare del passivo</t>
  </si>
  <si>
    <t>Ammontare del passivo in Euro</t>
  </si>
  <si>
    <t xml:space="preserve">Passivo </t>
  </si>
  <si>
    <t>in Euro</t>
  </si>
  <si>
    <t>Totale passivo</t>
  </si>
  <si>
    <t>Totale (2)</t>
  </si>
  <si>
    <t>TOTALI (1+2)</t>
  </si>
  <si>
    <t>RIEPILOGO</t>
  </si>
  <si>
    <t>MINIMI</t>
  </si>
  <si>
    <t>MEDI</t>
  </si>
  <si>
    <t>MASSIMI</t>
  </si>
  <si>
    <t>RIDUZIONE APPLICATA %</t>
  </si>
  <si>
    <t>TOTALE</t>
  </si>
  <si>
    <r>
      <t xml:space="preserve">Nota Bene: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Arial"/>
      </rPr>
      <t xml:space="preserve">I compensi normativamente determinati possone essere ridotti in una misura compresa tra il 15% e il 40%. 
Al predetto compenso potranno aggiungersi ulteriori spese vive, previa esibizione delle relative giustificazioni; oltre agli oneri previsti per legge.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</si>
  <si>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TOTALE COMPENSO (1+2)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</si>
</sst>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\-??_-;_-@"/>
  </numFmts>
  <fonts count="12">
    <font>
      <sz val="11"/>
      <color rgb="FF000000"/>
      <name val="Calibri"/>
      <scheme val="minor"/>
    </font>
    <font>
      <b/>
      <sz val="14"/>
      <color theme="1"/>
      <name val="Arial"/>
    </font>
    <font>
      <sz val="10"/>
      <color theme="1"/>
      <name val="Arial"/>
    </font>
    <font>
      <sz val="11"/>
      <color rgb="FF000000"/>
      <name val="Calibri"/>
    </font>
    <font>
      <b/>
      <sz val="12"/>
      <color theme="1"/>
      <name val="Arial"/>
    </font>
    <font>
      <b/>
      <sz val="10"/>
      <color theme="1"/>
      <name val="Arial"/>
    </font>
    <font>
      <b/>
      <i/>
      <sz val="12"/>
      <color theme="1"/>
      <name val="Arial"/>
    </font>
    <font>
      <sz val="11"/>
      <name val="Calibri"/>
    </font>
    <font>
      <b/>
      <i/>
      <sz val="11"/>
      <color theme="1"/>
      <name val="Arial"/>
    </font>
    <font>
      <sz val="12"/>
      <color theme="1"/>
      <name val="Arial"/>
    </font>
    <font>
      <b/>
      <i/>
      <sz val="10"/>
      <color theme="1"/>
      <name val="Arial"/>
    </font>
    <font>
      <i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164" fontId="2" fillId="2" borderId="1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64" fontId="2" fillId="2" borderId="7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10" fontId="2" fillId="0" borderId="10" xfId="0" applyNumberFormat="1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10" fontId="2" fillId="0" borderId="12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/>
    <xf numFmtId="4" fontId="2" fillId="0" borderId="7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4" fontId="2" fillId="0" borderId="7" xfId="0" applyNumberFormat="1" applyFont="1" applyBorder="1" applyAlignment="1">
      <alignment vertical="center"/>
    </xf>
    <xf numFmtId="3" fontId="10" fillId="0" borderId="12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vertical="center"/>
    </xf>
    <xf numFmtId="10" fontId="2" fillId="0" borderId="16" xfId="0" applyNumberFormat="1" applyFont="1" applyBorder="1" applyAlignment="1">
      <alignment vertical="center"/>
    </xf>
    <xf numFmtId="4" fontId="2" fillId="0" borderId="12" xfId="0" applyNumberFormat="1" applyFont="1" applyBorder="1" applyAlignment="1">
      <alignment vertical="center"/>
    </xf>
    <xf numFmtId="10" fontId="2" fillId="0" borderId="18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10" fontId="2" fillId="0" borderId="17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10" fontId="2" fillId="0" borderId="14" xfId="0" applyNumberFormat="1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3" fontId="5" fillId="0" borderId="0" xfId="0" applyNumberFormat="1" applyFont="1" applyAlignment="1">
      <alignment horizontal="left" vertical="center"/>
    </xf>
    <xf numFmtId="3" fontId="9" fillId="0" borderId="0" xfId="0" applyNumberFormat="1" applyFont="1" applyAlignment="1">
      <alignment vertical="center"/>
    </xf>
    <xf numFmtId="9" fontId="2" fillId="2" borderId="7" xfId="0" applyNumberFormat="1" applyFont="1" applyFill="1" applyBorder="1" applyAlignment="1">
      <alignment vertical="center"/>
    </xf>
    <xf numFmtId="3" fontId="5" fillId="0" borderId="17" xfId="0" applyNumberFormat="1" applyFont="1" applyBorder="1" applyAlignment="1">
      <alignment horizontal="center" vertical="center"/>
    </xf>
    <xf numFmtId="0" fontId="7" fillId="0" borderId="15" xfId="0" applyFont="1" applyBorder="1"/>
    <xf numFmtId="3" fontId="5" fillId="0" borderId="8" xfId="0" applyNumberFormat="1" applyFont="1" applyBorder="1" applyAlignment="1">
      <alignment horizontal="left" vertical="center"/>
    </xf>
    <xf numFmtId="0" fontId="7" fillId="0" borderId="9" xfId="0" applyFont="1" applyBorder="1"/>
    <xf numFmtId="0" fontId="5" fillId="0" borderId="0" xfId="0" applyFont="1" applyAlignment="1">
      <alignment horizontal="left" vertical="center" wrapText="1"/>
    </xf>
    <xf numFmtId="0" fontId="0" fillId="0" borderId="0" xfId="0" applyFont="1" applyAlignment="1"/>
    <xf numFmtId="0" fontId="6" fillId="3" borderId="4" xfId="0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8" fillId="0" borderId="0" xfId="0" applyFont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0" fontId="7" fillId="0" borderId="13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99"/>
  <sheetViews>
    <sheetView tabSelected="1" topLeftCell="A21" workbookViewId="0">
      <selection activeCell="H35" sqref="H35"/>
    </sheetView>
  </sheetViews>
  <sheetFormatPr defaultColWidth="14.42578125" defaultRowHeight="15" customHeight="1"/>
  <cols>
    <col min="1" max="1" width="26.42578125" customWidth="1"/>
    <col min="2" max="2" width="21.28515625" customWidth="1"/>
    <col min="3" max="3" width="14.7109375" customWidth="1"/>
    <col min="4" max="6" width="15.7109375" customWidth="1"/>
    <col min="7" max="7" width="20.85546875" customWidth="1"/>
    <col min="8" max="8" width="8" customWidth="1"/>
    <col min="9" max="9" width="48.7109375" customWidth="1"/>
    <col min="10" max="10" width="27" customWidth="1"/>
    <col min="11" max="11" width="13.28515625" customWidth="1"/>
    <col min="12" max="26" width="8" customWidth="1"/>
  </cols>
  <sheetData>
    <row r="1" spans="1:10" ht="18" customHeight="1">
      <c r="A1" s="1" t="s">
        <v>0</v>
      </c>
      <c r="C1" s="2" t="s">
        <v>1</v>
      </c>
      <c r="D1" s="3"/>
      <c r="E1" s="3"/>
      <c r="F1" s="4"/>
    </row>
    <row r="2" spans="1:10">
      <c r="C2" s="5"/>
      <c r="D2" s="6"/>
      <c r="E2" s="6"/>
      <c r="F2" s="6"/>
    </row>
    <row r="3" spans="1:10" ht="15.75" customHeight="1">
      <c r="A3" s="7" t="s">
        <v>2</v>
      </c>
      <c r="D3" s="2"/>
      <c r="E3" s="3"/>
      <c r="F3" s="4"/>
    </row>
    <row r="4" spans="1:10">
      <c r="C4" s="5"/>
      <c r="D4" s="6"/>
      <c r="E4" s="6"/>
      <c r="F4" s="6"/>
    </row>
    <row r="5" spans="1:10">
      <c r="A5" s="8" t="s">
        <v>3</v>
      </c>
      <c r="C5" s="2" t="s">
        <v>4</v>
      </c>
      <c r="D5" s="3"/>
      <c r="E5" s="3"/>
      <c r="F5" s="4"/>
    </row>
    <row r="6" spans="1:10">
      <c r="A6" s="8"/>
      <c r="C6" s="6"/>
      <c r="D6" s="6"/>
      <c r="E6" s="6"/>
      <c r="F6" s="6"/>
    </row>
    <row r="7" spans="1:10">
      <c r="B7" s="6"/>
      <c r="C7" s="6"/>
      <c r="D7" s="6"/>
      <c r="E7" s="6"/>
      <c r="F7" s="6"/>
      <c r="G7" s="9"/>
    </row>
    <row r="8" spans="1:10">
      <c r="A8" s="55" t="s">
        <v>5</v>
      </c>
      <c r="B8" s="56"/>
      <c r="C8" s="56"/>
      <c r="D8" s="56"/>
      <c r="E8" s="56"/>
      <c r="F8" s="57"/>
      <c r="G8" s="10"/>
    </row>
    <row r="9" spans="1:10">
      <c r="A9" s="58" t="s">
        <v>6</v>
      </c>
      <c r="B9" s="54"/>
      <c r="C9" s="54"/>
      <c r="D9" s="54"/>
      <c r="E9" s="54"/>
      <c r="F9" s="54"/>
      <c r="G9" s="10"/>
    </row>
    <row r="10" spans="1:10">
      <c r="A10" s="6"/>
      <c r="B10" s="6"/>
      <c r="C10" s="6"/>
      <c r="D10" s="6"/>
      <c r="E10" s="6"/>
      <c r="F10" s="6"/>
      <c r="G10" s="6"/>
      <c r="I10" s="6"/>
    </row>
    <row r="11" spans="1:10">
      <c r="A11" s="11" t="s">
        <v>7</v>
      </c>
      <c r="B11" s="6"/>
      <c r="C11" s="6"/>
      <c r="D11" s="6"/>
      <c r="E11" s="6"/>
      <c r="F11" s="6"/>
      <c r="G11" s="6"/>
    </row>
    <row r="12" spans="1:10">
      <c r="A12" s="6" t="s">
        <v>8</v>
      </c>
      <c r="C12" s="12"/>
      <c r="D12" s="6"/>
      <c r="E12" s="6"/>
      <c r="F12" s="6"/>
      <c r="G12" s="6"/>
    </row>
    <row r="13" spans="1:10" ht="15.75" customHeight="1">
      <c r="A13" s="13"/>
      <c r="B13" s="13"/>
      <c r="C13" s="14"/>
      <c r="D13" s="6"/>
      <c r="E13" s="14"/>
      <c r="F13" s="15" t="s">
        <v>9</v>
      </c>
      <c r="G13" s="6"/>
    </row>
    <row r="14" spans="1:10">
      <c r="A14" s="16" t="s">
        <v>10</v>
      </c>
      <c r="B14" s="17"/>
      <c r="C14" s="59" t="s">
        <v>11</v>
      </c>
      <c r="D14" s="52"/>
      <c r="E14" s="59" t="s">
        <v>12</v>
      </c>
      <c r="F14" s="52"/>
      <c r="G14" s="6"/>
    </row>
    <row r="15" spans="1:10">
      <c r="A15" s="18">
        <f>IF(C12&gt;16227.08,16227.08,C12)</f>
        <v>0</v>
      </c>
      <c r="B15" s="19"/>
      <c r="C15" s="20">
        <v>0.12</v>
      </c>
      <c r="D15" s="21">
        <f t="shared" ref="D15:D22" si="0">A15*C15</f>
        <v>0</v>
      </c>
      <c r="E15" s="22">
        <v>0.14000000000000001</v>
      </c>
      <c r="F15" s="23">
        <f t="shared" ref="F15:F22" si="1">A15*E15</f>
        <v>0</v>
      </c>
      <c r="G15" s="6"/>
      <c r="I15" s="24"/>
      <c r="J15" s="24"/>
    </row>
    <row r="16" spans="1:10">
      <c r="A16" s="18">
        <f>IF($C$12&lt;24340.62,0,24340.62-16227.08)+IF(AND(16227.08&lt;$C$12,$C$12&lt;24340.62),$C$12-16227.08,0)</f>
        <v>0</v>
      </c>
      <c r="B16" s="19"/>
      <c r="C16" s="20">
        <v>0.1</v>
      </c>
      <c r="D16" s="21">
        <f t="shared" si="0"/>
        <v>0</v>
      </c>
      <c r="E16" s="20">
        <v>0.12</v>
      </c>
      <c r="F16" s="21">
        <f t="shared" si="1"/>
        <v>0</v>
      </c>
      <c r="G16" s="6"/>
      <c r="I16" s="25"/>
      <c r="J16" s="25"/>
    </row>
    <row r="17" spans="1:11">
      <c r="A17" s="18">
        <f>IF($C$12&lt;40567.68,0,40567.68-24340.62)+IF(AND(24340.62&lt;$C$12,$C$12&lt;40567.68),$C$12-24340.62,0)</f>
        <v>0</v>
      </c>
      <c r="B17" s="19"/>
      <c r="C17" s="20">
        <v>8.5000000000000006E-2</v>
      </c>
      <c r="D17" s="21">
        <f t="shared" si="0"/>
        <v>0</v>
      </c>
      <c r="E17" s="20">
        <v>9.5000000000000001E-2</v>
      </c>
      <c r="F17" s="21">
        <f t="shared" si="1"/>
        <v>0</v>
      </c>
      <c r="G17" s="6"/>
      <c r="I17" s="25"/>
      <c r="J17" s="25"/>
    </row>
    <row r="18" spans="1:11">
      <c r="A18" s="18">
        <f>IF($C$12&lt;81135.38,0,81135.38-40567.68)+IF(AND(40567.68&lt;$C$12,$C$12&lt;81135.38),$C$12-40567.68,0)</f>
        <v>0</v>
      </c>
      <c r="B18" s="19"/>
      <c r="C18" s="20">
        <v>7.0000000000000007E-2</v>
      </c>
      <c r="D18" s="21">
        <f t="shared" si="0"/>
        <v>0</v>
      </c>
      <c r="E18" s="20">
        <v>0.08</v>
      </c>
      <c r="F18" s="21">
        <f t="shared" si="1"/>
        <v>0</v>
      </c>
      <c r="G18" s="6"/>
      <c r="I18" s="25"/>
      <c r="J18" s="25"/>
      <c r="K18" s="25"/>
    </row>
    <row r="19" spans="1:11">
      <c r="A19" s="18">
        <f>IF($C$12&lt;405676.89,0,405676.89-81135.38)+IF(AND(81135.38&lt;$C$12,$C$12&lt;405676.89),$C$12-81135.38,0)</f>
        <v>0</v>
      </c>
      <c r="B19" s="19"/>
      <c r="C19" s="20">
        <v>5.5E-2</v>
      </c>
      <c r="D19" s="21">
        <f t="shared" si="0"/>
        <v>0</v>
      </c>
      <c r="E19" s="20">
        <v>6.5000000000000002E-2</v>
      </c>
      <c r="F19" s="21">
        <f t="shared" si="1"/>
        <v>0</v>
      </c>
      <c r="G19" s="6"/>
      <c r="I19" s="25"/>
      <c r="J19" s="25"/>
      <c r="K19" s="25"/>
    </row>
    <row r="20" spans="1:11">
      <c r="A20" s="18">
        <f>IF($C$12&lt;811353.79,0,811353.79-405676.89)+IF(AND(405676.89&lt;$C$12,$C$12&lt;811353.79),$C$12-405676.89,0)</f>
        <v>0</v>
      </c>
      <c r="B20" s="19"/>
      <c r="C20" s="20">
        <v>0.04</v>
      </c>
      <c r="D20" s="21">
        <f t="shared" si="0"/>
        <v>0</v>
      </c>
      <c r="E20" s="20">
        <v>0.05</v>
      </c>
      <c r="F20" s="21">
        <f t="shared" si="1"/>
        <v>0</v>
      </c>
      <c r="G20" s="6"/>
      <c r="I20" s="25"/>
      <c r="J20" s="25"/>
      <c r="K20" s="25"/>
    </row>
    <row r="21" spans="1:11" ht="15.75" customHeight="1">
      <c r="A21" s="18">
        <f>IF($C$12&lt;2434061.37,0,2434061.37-811353.79)+IF(AND(811353.79&lt;$C$12,$C$12&lt;2434061.37),$C$12-811353.79,0)</f>
        <v>0</v>
      </c>
      <c r="B21" s="19"/>
      <c r="C21" s="20">
        <v>8.9999999999999993E-3</v>
      </c>
      <c r="D21" s="21">
        <f t="shared" si="0"/>
        <v>0</v>
      </c>
      <c r="E21" s="20">
        <v>1.7999999999999999E-2</v>
      </c>
      <c r="F21" s="21">
        <f t="shared" si="1"/>
        <v>0</v>
      </c>
      <c r="G21" s="6"/>
      <c r="I21" s="25"/>
      <c r="J21" s="25"/>
      <c r="K21" s="25"/>
    </row>
    <row r="22" spans="1:11" ht="15.75" customHeight="1">
      <c r="A22" s="18">
        <f>IF(C12&gt;2434061.37,C12-2434061.37,0)</f>
        <v>0</v>
      </c>
      <c r="B22" s="19"/>
      <c r="C22" s="20">
        <v>4.4999999999999997E-3</v>
      </c>
      <c r="D22" s="21">
        <f t="shared" si="0"/>
        <v>0</v>
      </c>
      <c r="E22" s="20">
        <v>8.9999999999999993E-3</v>
      </c>
      <c r="F22" s="21">
        <f t="shared" si="1"/>
        <v>0</v>
      </c>
      <c r="G22" s="6"/>
      <c r="I22" s="25"/>
      <c r="J22" s="24"/>
      <c r="K22" s="25"/>
    </row>
    <row r="23" spans="1:11" ht="15.75" customHeight="1">
      <c r="A23" s="26">
        <f>SUM(A15:A22)</f>
        <v>0</v>
      </c>
      <c r="B23" s="19" t="s">
        <v>13</v>
      </c>
      <c r="C23" s="27"/>
      <c r="D23" s="28"/>
      <c r="E23" s="27"/>
      <c r="F23" s="28"/>
      <c r="G23" s="6"/>
      <c r="K23" s="25"/>
    </row>
    <row r="24" spans="1:11" ht="15.75" customHeight="1">
      <c r="A24" s="19"/>
      <c r="B24" s="19"/>
      <c r="C24" s="19"/>
      <c r="D24" s="29"/>
      <c r="E24" s="29"/>
      <c r="F24" s="29"/>
      <c r="G24" s="6"/>
      <c r="K24" s="25"/>
    </row>
    <row r="25" spans="1:11" ht="15.75" customHeight="1">
      <c r="A25" s="30" t="s">
        <v>14</v>
      </c>
      <c r="B25" s="19"/>
      <c r="C25" s="29"/>
      <c r="D25" s="31">
        <f>SUM(D15:D24)</f>
        <v>0</v>
      </c>
      <c r="E25" s="19"/>
      <c r="F25" s="31">
        <f>SUM(F15:F24)</f>
        <v>0</v>
      </c>
      <c r="G25" s="6"/>
      <c r="K25" s="25"/>
    </row>
    <row r="26" spans="1:11" ht="15.75" customHeight="1">
      <c r="A26" s="30"/>
      <c r="B26" s="19"/>
      <c r="C26" s="19"/>
      <c r="D26" s="19"/>
      <c r="E26" s="29"/>
      <c r="F26" s="19"/>
      <c r="G26" s="6"/>
    </row>
    <row r="27" spans="1:11" ht="15.75" customHeight="1">
      <c r="A27" s="11" t="s">
        <v>15</v>
      </c>
      <c r="B27" s="6"/>
      <c r="C27" s="6"/>
      <c r="D27" s="19"/>
      <c r="E27" s="19"/>
      <c r="F27" s="19"/>
      <c r="G27" s="19"/>
    </row>
    <row r="28" spans="1:11" ht="15.75" customHeight="1">
      <c r="A28" s="6" t="s">
        <v>16</v>
      </c>
      <c r="B28" s="6"/>
      <c r="C28" s="12"/>
      <c r="D28" s="6"/>
      <c r="E28" s="6"/>
      <c r="F28" s="19"/>
      <c r="G28" s="19"/>
    </row>
    <row r="29" spans="1:11" ht="15.75" customHeight="1">
      <c r="A29" s="19"/>
      <c r="B29" s="19"/>
      <c r="C29" s="19"/>
      <c r="D29" s="19"/>
      <c r="E29" s="19"/>
      <c r="F29" s="19"/>
      <c r="G29" s="6"/>
    </row>
    <row r="30" spans="1:11" ht="15.75" customHeight="1">
      <c r="A30" s="32" t="s">
        <v>17</v>
      </c>
      <c r="B30" s="19"/>
      <c r="C30" s="60" t="s">
        <v>11</v>
      </c>
      <c r="D30" s="61"/>
      <c r="E30" s="60" t="s">
        <v>12</v>
      </c>
      <c r="F30" s="61"/>
      <c r="G30" s="6"/>
    </row>
    <row r="31" spans="1:11" ht="15.75" customHeight="1">
      <c r="A31" s="33" t="s">
        <v>18</v>
      </c>
      <c r="B31" s="34"/>
      <c r="C31" s="49" t="s">
        <v>18</v>
      </c>
      <c r="D31" s="50"/>
      <c r="E31" s="49" t="s">
        <v>18</v>
      </c>
      <c r="F31" s="50"/>
      <c r="G31" s="6"/>
    </row>
    <row r="32" spans="1:11" ht="15.75" customHeight="1">
      <c r="A32" s="18">
        <f>IF(C28&gt;81131.38,81131.38,C28)</f>
        <v>0</v>
      </c>
      <c r="B32" s="19"/>
      <c r="C32" s="35">
        <v>1.9E-3</v>
      </c>
      <c r="D32" s="36">
        <f t="shared" ref="D32:D33" si="2">A32*C32</f>
        <v>0</v>
      </c>
      <c r="E32" s="22">
        <v>9.4000000000000004E-3</v>
      </c>
      <c r="F32" s="36">
        <f t="shared" ref="F32:F33" si="3">A32*E32</f>
        <v>0</v>
      </c>
      <c r="G32" s="6"/>
    </row>
    <row r="33" spans="1:7" ht="15.75" customHeight="1">
      <c r="A33" s="18">
        <f>IF(C28&gt;81131.38,C28-81131.38,0)</f>
        <v>0</v>
      </c>
      <c r="B33" s="19"/>
      <c r="C33" s="37">
        <v>5.9999999999999995E-4</v>
      </c>
      <c r="D33" s="38">
        <f t="shared" si="2"/>
        <v>0</v>
      </c>
      <c r="E33" s="20">
        <v>4.5999999999999999E-3</v>
      </c>
      <c r="F33" s="38">
        <f t="shared" si="3"/>
        <v>0</v>
      </c>
      <c r="G33" s="6"/>
    </row>
    <row r="34" spans="1:7" ht="15.75" customHeight="1">
      <c r="A34" s="26">
        <f>A32+A33</f>
        <v>0</v>
      </c>
      <c r="B34" s="19" t="s">
        <v>19</v>
      </c>
      <c r="C34" s="39"/>
      <c r="D34" s="40"/>
      <c r="E34" s="41"/>
      <c r="F34" s="40"/>
      <c r="G34" s="6"/>
    </row>
    <row r="35" spans="1:7" ht="15.75" customHeight="1">
      <c r="A35" s="19"/>
      <c r="B35" s="19"/>
      <c r="C35" s="19"/>
      <c r="D35" s="29"/>
      <c r="E35" s="29"/>
      <c r="F35" s="29"/>
      <c r="G35" s="6"/>
    </row>
    <row r="36" spans="1:7" ht="15.75" customHeight="1">
      <c r="A36" s="30" t="s">
        <v>20</v>
      </c>
      <c r="B36" s="19"/>
      <c r="C36" s="19"/>
      <c r="D36" s="31">
        <f>SUM(D32:D34)</f>
        <v>0</v>
      </c>
      <c r="E36" s="29"/>
      <c r="F36" s="31">
        <f>SUM(F32:F34)</f>
        <v>0</v>
      </c>
      <c r="G36" s="6"/>
    </row>
    <row r="37" spans="1:7" ht="15.75" customHeight="1">
      <c r="A37" s="19"/>
      <c r="B37" s="19"/>
      <c r="C37" s="19"/>
      <c r="D37" s="42"/>
      <c r="E37" s="29"/>
      <c r="F37" s="42"/>
      <c r="G37" s="6"/>
    </row>
    <row r="38" spans="1:7" ht="15.75" customHeight="1">
      <c r="A38" s="43" t="s">
        <v>21</v>
      </c>
      <c r="B38" s="44"/>
      <c r="C38" s="19"/>
      <c r="D38" s="45">
        <f>D25+D36</f>
        <v>0</v>
      </c>
      <c r="E38" s="29"/>
      <c r="F38" s="45">
        <f>F25+F36</f>
        <v>0</v>
      </c>
      <c r="G38" s="6"/>
    </row>
    <row r="39" spans="1:7" ht="15.75" customHeight="1">
      <c r="A39" s="19"/>
      <c r="B39" s="19"/>
      <c r="C39" s="19"/>
      <c r="D39" s="29"/>
      <c r="E39" s="29"/>
      <c r="F39" s="29"/>
      <c r="G39" s="6"/>
    </row>
    <row r="40" spans="1:7" ht="15.75" customHeight="1">
      <c r="A40" s="19"/>
      <c r="B40" s="19"/>
      <c r="C40" s="19"/>
      <c r="D40" s="29"/>
      <c r="E40" s="29"/>
      <c r="F40" s="29"/>
      <c r="G40" s="6"/>
    </row>
    <row r="41" spans="1:7" ht="15.75" customHeight="1">
      <c r="A41" s="51" t="s">
        <v>29</v>
      </c>
      <c r="B41" s="52"/>
      <c r="C41" s="19"/>
      <c r="D41" s="45">
        <f>D38</f>
        <v>0</v>
      </c>
      <c r="E41" s="29"/>
      <c r="F41" s="45">
        <f>F38</f>
        <v>0</v>
      </c>
      <c r="G41" s="6"/>
    </row>
    <row r="42" spans="1:7" ht="15.75" customHeight="1">
      <c r="A42" s="46"/>
      <c r="B42" s="46"/>
      <c r="C42" s="19"/>
      <c r="D42" s="42"/>
      <c r="E42" s="29"/>
      <c r="F42" s="42"/>
      <c r="G42" s="6"/>
    </row>
    <row r="43" spans="1:7" ht="15.75" customHeight="1">
      <c r="A43" s="46"/>
      <c r="B43" s="46"/>
      <c r="C43" s="19"/>
      <c r="D43" s="42"/>
      <c r="E43" s="29"/>
      <c r="F43" s="42"/>
      <c r="G43" s="6"/>
    </row>
    <row r="44" spans="1:7" ht="15.75" customHeight="1">
      <c r="A44" s="46" t="s">
        <v>22</v>
      </c>
      <c r="B44" s="46"/>
      <c r="C44" s="19"/>
      <c r="D44" s="46" t="s">
        <v>23</v>
      </c>
      <c r="E44" s="46" t="s">
        <v>24</v>
      </c>
      <c r="F44" s="46" t="s">
        <v>25</v>
      </c>
      <c r="G44" s="6"/>
    </row>
    <row r="45" spans="1:7" ht="15.75" customHeight="1">
      <c r="C45" s="47"/>
      <c r="D45" s="31">
        <f>D41</f>
        <v>0</v>
      </c>
      <c r="E45" s="31">
        <f>(F45+D45)/2</f>
        <v>0</v>
      </c>
      <c r="F45" s="31">
        <f>F41</f>
        <v>0</v>
      </c>
      <c r="G45" s="6"/>
    </row>
    <row r="46" spans="1:7" ht="15.75" customHeight="1">
      <c r="A46" s="6" t="s">
        <v>26</v>
      </c>
      <c r="B46" s="48"/>
      <c r="C46" s="47"/>
      <c r="D46" s="31">
        <f>D45*B46</f>
        <v>0</v>
      </c>
      <c r="E46" s="31">
        <f>E45*B46</f>
        <v>0</v>
      </c>
      <c r="F46" s="31">
        <f>F45*B46</f>
        <v>0</v>
      </c>
      <c r="G46" s="6"/>
    </row>
    <row r="47" spans="1:7" ht="15.75" customHeight="1">
      <c r="A47" s="11" t="s">
        <v>27</v>
      </c>
      <c r="B47" s="47"/>
      <c r="C47" s="47"/>
      <c r="D47" s="45">
        <f t="shared" ref="D47:F47" si="4">D45-D46</f>
        <v>0</v>
      </c>
      <c r="E47" s="45">
        <f t="shared" si="4"/>
        <v>0</v>
      </c>
      <c r="F47" s="45">
        <f t="shared" si="4"/>
        <v>0</v>
      </c>
      <c r="G47" s="29"/>
    </row>
    <row r="48" spans="1:7" ht="15.75" customHeight="1">
      <c r="A48" s="6"/>
      <c r="B48" s="47"/>
      <c r="C48" s="47"/>
      <c r="D48" s="29"/>
      <c r="E48" s="29"/>
      <c r="F48" s="29"/>
      <c r="G48" s="29"/>
    </row>
    <row r="49" spans="1:7" ht="15.75" customHeight="1">
      <c r="A49" s="6"/>
      <c r="B49" s="47"/>
      <c r="C49" s="47"/>
      <c r="D49" s="29"/>
      <c r="E49" s="29"/>
      <c r="F49" s="29"/>
      <c r="G49" s="29"/>
    </row>
    <row r="50" spans="1:7" ht="79.5" customHeight="1">
      <c r="A50" s="53" t="s">
        <v>28</v>
      </c>
      <c r="B50" s="54"/>
      <c r="C50" s="54"/>
      <c r="D50" s="54"/>
      <c r="E50" s="54"/>
      <c r="F50" s="54"/>
      <c r="G50" s="6"/>
    </row>
    <row r="51" spans="1:7" ht="15.75" customHeight="1"/>
    <row r="52" spans="1:7" ht="15.75" customHeight="1"/>
    <row r="53" spans="1:7" ht="15.75" customHeight="1"/>
    <row r="54" spans="1:7" ht="15.75" customHeight="1"/>
    <row r="55" spans="1:7" ht="15.75" customHeight="1"/>
    <row r="56" spans="1:7" ht="15.75" customHeight="1"/>
    <row r="57" spans="1:7" ht="15.75" customHeight="1"/>
    <row r="58" spans="1:7" ht="15.75" customHeight="1"/>
    <row r="59" spans="1:7" ht="15.75" customHeight="1"/>
    <row r="60" spans="1:7" ht="15.75" customHeight="1"/>
    <row r="61" spans="1:7" ht="15.75" customHeight="1"/>
    <row r="62" spans="1:7" ht="15.75" customHeight="1"/>
    <row r="63" spans="1:7" ht="15.75" customHeight="1"/>
    <row r="64" spans="1: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0">
    <mergeCell ref="C31:D31"/>
    <mergeCell ref="A41:B41"/>
    <mergeCell ref="A50:F50"/>
    <mergeCell ref="A8:F8"/>
    <mergeCell ref="A9:F9"/>
    <mergeCell ref="C14:D14"/>
    <mergeCell ref="E14:F14"/>
    <mergeCell ref="C30:D30"/>
    <mergeCell ref="E30:F30"/>
    <mergeCell ref="E31:F31"/>
  </mergeCell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D'Angelo</dc:creator>
  <cp:lastModifiedBy>W10</cp:lastModifiedBy>
  <dcterms:created xsi:type="dcterms:W3CDTF">2019-07-29T07:53:00Z</dcterms:created>
  <dcterms:modified xsi:type="dcterms:W3CDTF">2026-01-28T10:54:25Z</dcterms:modified>
</cp:coreProperties>
</file>